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TOPORTO\Dati\Azienda\Trasparenza ed anticorruzione\CONTENUTI SITO 2018\"/>
    </mc:Choice>
  </mc:AlternateContent>
  <xr:revisionPtr revIDLastSave="0" documentId="8_{594BFC7A-511E-42A8-A76B-53EE4FF421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5" i="2" l="1"/>
  <c r="E109" i="2"/>
  <c r="E102" i="2"/>
  <c r="E97" i="2"/>
  <c r="D95" i="2"/>
  <c r="E83" i="2"/>
  <c r="E73" i="2"/>
  <c r="E58" i="2"/>
  <c r="E41" i="2"/>
  <c r="E36" i="2"/>
  <c r="E13" i="2"/>
  <c r="E8" i="2"/>
  <c r="E89" i="2" l="1"/>
  <c r="E90" i="2" s="1"/>
  <c r="E117" i="2"/>
  <c r="B95" i="2"/>
  <c r="C115" i="2"/>
  <c r="C109" i="2"/>
  <c r="B105" i="2"/>
  <c r="C102" i="2" s="1"/>
  <c r="C97" i="2"/>
  <c r="C83" i="2"/>
  <c r="B74" i="2"/>
  <c r="C73" i="2" s="1"/>
  <c r="C58" i="2"/>
  <c r="C41" i="2"/>
  <c r="C36" i="2"/>
  <c r="B32" i="2"/>
  <c r="B28" i="2"/>
  <c r="B23" i="2"/>
  <c r="B21" i="2"/>
  <c r="B20" i="2"/>
  <c r="B19" i="2"/>
  <c r="B10" i="2"/>
  <c r="B9" i="2"/>
  <c r="C117" i="2" l="1"/>
  <c r="C8" i="2"/>
  <c r="C13" i="2"/>
  <c r="C89" i="2" l="1"/>
  <c r="C90" i="2" s="1"/>
</calcChain>
</file>

<file path=xl/sharedStrings.xml><?xml version="1.0" encoding="utf-8"?>
<sst xmlns="http://schemas.openxmlformats.org/spreadsheetml/2006/main" count="82" uniqueCount="81">
  <si>
    <t>SDAG S.P.A. a socio unico - Gorizia</t>
  </si>
  <si>
    <t>Costi di Produzione</t>
  </si>
  <si>
    <t>Costi per materie prime:</t>
  </si>
  <si>
    <t>carburante</t>
  </si>
  <si>
    <t>mat. di consumo/attrezz. minuta/indum.lav.</t>
  </si>
  <si>
    <t>Costi per servizi:</t>
  </si>
  <si>
    <t>energia elettrica</t>
  </si>
  <si>
    <t>fornitura acqua</t>
  </si>
  <si>
    <t>fornitura gas</t>
  </si>
  <si>
    <t>pulizie</t>
  </si>
  <si>
    <t>vigilanza e portierato</t>
  </si>
  <si>
    <t>spese telefoniche-cellulari</t>
  </si>
  <si>
    <t>assicurazioni</t>
  </si>
  <si>
    <t>compensi a terzi</t>
  </si>
  <si>
    <t>compensi a terzi per Tip</t>
  </si>
  <si>
    <t>spese bancarie-postali</t>
  </si>
  <si>
    <t xml:space="preserve">mensa dipendenti </t>
  </si>
  <si>
    <t>servizi vari</t>
  </si>
  <si>
    <t>spese rappresentanza</t>
  </si>
  <si>
    <t>spese pubblicità</t>
  </si>
  <si>
    <t>rimborsi km./trasferte dipend.amm.ri/pedaggi</t>
  </si>
  <si>
    <t>manovalanza</t>
  </si>
  <si>
    <t>deratizzazione</t>
  </si>
  <si>
    <t>corsi aggiornamento dipendenti</t>
  </si>
  <si>
    <t>altri costi per servizi</t>
  </si>
  <si>
    <t>Compensi Consiglio di Amm.:</t>
  </si>
  <si>
    <t>CdA</t>
  </si>
  <si>
    <t>Collegio sindacale:</t>
  </si>
  <si>
    <t>Sindaci</t>
  </si>
  <si>
    <t>Oneri diversi di gestione:</t>
  </si>
  <si>
    <t>imposte comunali (tares)</t>
  </si>
  <si>
    <t>adeguamento (tares) in corso</t>
  </si>
  <si>
    <t>imposta di registro</t>
  </si>
  <si>
    <t>Imu su fotovoltaico</t>
  </si>
  <si>
    <t>imposta di pubblicità</t>
  </si>
  <si>
    <t>vidimazioni</t>
  </si>
  <si>
    <t>contributi associativi</t>
  </si>
  <si>
    <t>abbonamenti, riviste</t>
  </si>
  <si>
    <t>altri costi di gestione/servizi amministrativi</t>
  </si>
  <si>
    <t>Manutenzioni e riparazioni:</t>
  </si>
  <si>
    <t>impianti idrici</t>
  </si>
  <si>
    <t>impianti elettrici</t>
  </si>
  <si>
    <t>gruppi elettrogeni</t>
  </si>
  <si>
    <t>riscaldamento</t>
  </si>
  <si>
    <t>strade e piazzali</t>
  </si>
  <si>
    <t>celle frigo</t>
  </si>
  <si>
    <t>impianto antincendio</t>
  </si>
  <si>
    <t>imp.prot.catodica</t>
  </si>
  <si>
    <t>verde</t>
  </si>
  <si>
    <t>montacarichi</t>
  </si>
  <si>
    <t>impianto lavaggio</t>
  </si>
  <si>
    <t>impianto fotovoltaico</t>
  </si>
  <si>
    <t>Servizi di manutenzione:</t>
  </si>
  <si>
    <t>automezzi/autovetture</t>
  </si>
  <si>
    <t>attrezzatura giardinaggio</t>
  </si>
  <si>
    <t>macchine d'ufficio</t>
  </si>
  <si>
    <t>su beni di terzi</t>
  </si>
  <si>
    <t>su carrelli</t>
  </si>
  <si>
    <t>segnaletica stradale</t>
  </si>
  <si>
    <t>riparazioni diverse</t>
  </si>
  <si>
    <t>Godimento beni di terzi:</t>
  </si>
  <si>
    <t>affitto comune Gorizia</t>
  </si>
  <si>
    <t>noleggio macch. Ufficio e noleggi vari</t>
  </si>
  <si>
    <t>TOTALI</t>
  </si>
  <si>
    <t>di cui Costi per servizi</t>
  </si>
  <si>
    <t>Costo del Personale</t>
  </si>
  <si>
    <t>Salari e Stipendi:</t>
  </si>
  <si>
    <t>Dirigente</t>
  </si>
  <si>
    <t>Impiegati</t>
  </si>
  <si>
    <t>Operai</t>
  </si>
  <si>
    <t>Contributi ed altri costi:</t>
  </si>
  <si>
    <t>Contributi Inps</t>
  </si>
  <si>
    <t>Contributi Inail</t>
  </si>
  <si>
    <t>Fondi contributivi</t>
  </si>
  <si>
    <t>altri costi</t>
  </si>
  <si>
    <t>TFR:</t>
  </si>
  <si>
    <t>Tfr</t>
  </si>
  <si>
    <t>Fonte</t>
  </si>
  <si>
    <t>Est</t>
  </si>
  <si>
    <t>Compensi contratti interinali</t>
  </si>
  <si>
    <t>Costi contabilizzati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</si>
</sst>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164" fontId="10" fillId="4" borderId="1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164" fontId="10" fillId="4" borderId="2" xfId="1" applyNumberFormat="1" applyFont="1" applyFill="1" applyBorder="1" applyAlignment="1">
      <alignment vertical="center"/>
    </xf>
    <xf numFmtId="164" fontId="10" fillId="4" borderId="4" xfId="1" applyNumberFormat="1" applyFont="1" applyFill="1" applyBorder="1" applyAlignment="1">
      <alignment vertical="center"/>
    </xf>
    <xf numFmtId="164" fontId="12" fillId="3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7"/>
  <sheetViews>
    <sheetView tabSelected="1" workbookViewId="0">
      <selection activeCell="H12" sqref="H12"/>
    </sheetView>
  </sheetViews>
  <sheetFormatPr defaultRowHeight="15" x14ac:dyDescent="0.25"/>
  <cols>
    <col min="1" max="1" width="38.85546875" customWidth="1"/>
    <col min="2" max="2" width="15.140625" customWidth="1"/>
    <col min="3" max="3" width="13.7109375" customWidth="1"/>
    <col min="4" max="4" width="15.140625" hidden="1" customWidth="1"/>
    <col min="5" max="5" width="13.7109375" hidden="1" customWidth="1"/>
  </cols>
  <sheetData>
    <row r="1" spans="1:5" s="13" customFormat="1" ht="19.5" x14ac:dyDescent="0.25">
      <c r="A1" s="1" t="s">
        <v>0</v>
      </c>
    </row>
    <row r="2" spans="1:5" s="13" customFormat="1" ht="17.25" x14ac:dyDescent="0.25">
      <c r="A2" s="2" t="s">
        <v>80</v>
      </c>
    </row>
    <row r="3" spans="1:5" s="13" customFormat="1" ht="17.25" x14ac:dyDescent="0.25">
      <c r="A3" s="3"/>
    </row>
    <row r="4" spans="1:5" s="13" customFormat="1" ht="12.75" x14ac:dyDescent="0.25">
      <c r="A4" s="4"/>
    </row>
    <row r="5" spans="1:5" s="13" customFormat="1" ht="12.75" x14ac:dyDescent="0.25">
      <c r="A5" s="5"/>
    </row>
    <row r="6" spans="1:5" s="13" customFormat="1" ht="15.75" customHeight="1" x14ac:dyDescent="0.25">
      <c r="A6" s="6" t="s">
        <v>1</v>
      </c>
      <c r="B6" s="24">
        <v>43100</v>
      </c>
      <c r="C6" s="25"/>
      <c r="D6" s="24">
        <v>43465</v>
      </c>
      <c r="E6" s="25"/>
    </row>
    <row r="7" spans="1:5" s="22" customFormat="1" ht="12.75" x14ac:dyDescent="0.25">
      <c r="A7" s="7"/>
      <c r="B7" s="17"/>
      <c r="C7" s="14"/>
      <c r="D7" s="17"/>
      <c r="E7" s="14"/>
    </row>
    <row r="8" spans="1:5" s="13" customFormat="1" ht="19.5" x14ac:dyDescent="0.25">
      <c r="A8" s="8" t="s">
        <v>2</v>
      </c>
      <c r="B8" s="17"/>
      <c r="C8" s="14">
        <f>SUM(B9:B12)</f>
        <v>19606.53</v>
      </c>
      <c r="D8" s="17"/>
      <c r="E8" s="14">
        <f>SUM(D9:D12)</f>
        <v>0</v>
      </c>
    </row>
    <row r="9" spans="1:5" s="13" customFormat="1" ht="12.75" x14ac:dyDescent="0.25">
      <c r="A9" s="9" t="s">
        <v>3</v>
      </c>
      <c r="B9" s="21">
        <f>3518.73+2574.14</f>
        <v>6092.87</v>
      </c>
      <c r="C9" s="14"/>
      <c r="D9" s="21"/>
      <c r="E9" s="14"/>
    </row>
    <row r="10" spans="1:5" s="13" customFormat="1" ht="14.25" customHeight="1" x14ac:dyDescent="0.25">
      <c r="A10" s="9" t="s">
        <v>4</v>
      </c>
      <c r="B10" s="21">
        <f>546.92+10808.07+2158.67</f>
        <v>13513.66</v>
      </c>
      <c r="C10" s="14"/>
      <c r="D10" s="21"/>
      <c r="E10" s="14"/>
    </row>
    <row r="11" spans="1:5" s="13" customFormat="1" ht="12.75" x14ac:dyDescent="0.25">
      <c r="A11" s="9"/>
      <c r="B11" s="21"/>
      <c r="C11" s="14"/>
      <c r="D11" s="21"/>
      <c r="E11" s="14"/>
    </row>
    <row r="12" spans="1:5" s="13" customFormat="1" ht="12.75" x14ac:dyDescent="0.25">
      <c r="A12" s="9"/>
      <c r="B12" s="21"/>
      <c r="C12" s="14"/>
      <c r="D12" s="21"/>
      <c r="E12" s="14"/>
    </row>
    <row r="13" spans="1:5" s="13" customFormat="1" ht="19.5" x14ac:dyDescent="0.25">
      <c r="A13" s="8" t="s">
        <v>5</v>
      </c>
      <c r="B13" s="21"/>
      <c r="C13" s="14">
        <f>SUM(B14:B35)</f>
        <v>808397.63000000012</v>
      </c>
      <c r="D13" s="21"/>
      <c r="E13" s="14">
        <f>SUM(D14:D35)</f>
        <v>0</v>
      </c>
    </row>
    <row r="14" spans="1:5" s="13" customFormat="1" ht="12.75" x14ac:dyDescent="0.25">
      <c r="A14" s="9" t="s">
        <v>6</v>
      </c>
      <c r="B14" s="21">
        <v>196150.06</v>
      </c>
      <c r="C14" s="14"/>
      <c r="D14" s="21"/>
      <c r="E14" s="14"/>
    </row>
    <row r="15" spans="1:5" s="13" customFormat="1" ht="12.75" x14ac:dyDescent="0.25">
      <c r="A15" s="9" t="s">
        <v>7</v>
      </c>
      <c r="B15" s="21">
        <v>31000</v>
      </c>
      <c r="C15" s="14"/>
      <c r="D15" s="21"/>
      <c r="E15" s="14"/>
    </row>
    <row r="16" spans="1:5" s="13" customFormat="1" ht="12.75" x14ac:dyDescent="0.25">
      <c r="A16" s="9" t="s">
        <v>8</v>
      </c>
      <c r="B16" s="21">
        <v>67813.009999999995</v>
      </c>
      <c r="C16" s="14"/>
      <c r="D16" s="21"/>
      <c r="E16" s="14"/>
    </row>
    <row r="17" spans="1:5" s="13" customFormat="1" ht="12.75" x14ac:dyDescent="0.25">
      <c r="A17" s="9" t="s">
        <v>9</v>
      </c>
      <c r="B17" s="21">
        <v>107120.35</v>
      </c>
      <c r="C17" s="14"/>
      <c r="D17" s="21"/>
      <c r="E17" s="14"/>
    </row>
    <row r="18" spans="1:5" s="13" customFormat="1" ht="12.75" x14ac:dyDescent="0.25">
      <c r="A18" s="9" t="s">
        <v>10</v>
      </c>
      <c r="B18" s="21">
        <v>90895</v>
      </c>
      <c r="C18" s="14"/>
      <c r="D18" s="21"/>
      <c r="E18" s="14"/>
    </row>
    <row r="19" spans="1:5" s="13" customFormat="1" ht="12.75" x14ac:dyDescent="0.25">
      <c r="A19" s="9" t="s">
        <v>11</v>
      </c>
      <c r="B19" s="21">
        <f>10306.37+6834.22</f>
        <v>17140.59</v>
      </c>
      <c r="C19" s="14"/>
      <c r="D19" s="21"/>
      <c r="E19" s="14"/>
    </row>
    <row r="20" spans="1:5" s="13" customFormat="1" ht="12.75" x14ac:dyDescent="0.25">
      <c r="A20" s="9" t="s">
        <v>12</v>
      </c>
      <c r="B20" s="21">
        <f>2085.26+6316.9+91671.86+1656.1</f>
        <v>101730.12000000001</v>
      </c>
      <c r="C20" s="14"/>
      <c r="D20" s="21"/>
      <c r="E20" s="14"/>
    </row>
    <row r="21" spans="1:5" s="13" customFormat="1" ht="12.75" x14ac:dyDescent="0.25">
      <c r="A21" s="9" t="s">
        <v>13</v>
      </c>
      <c r="B21" s="21">
        <f>8207.26+43940.16+14216.17</f>
        <v>66363.590000000011</v>
      </c>
      <c r="C21" s="14"/>
      <c r="D21" s="21"/>
      <c r="E21" s="14"/>
    </row>
    <row r="22" spans="1:5" s="13" customFormat="1" ht="12.75" hidden="1" x14ac:dyDescent="0.25">
      <c r="A22" s="9" t="s">
        <v>14</v>
      </c>
      <c r="B22" s="21"/>
      <c r="C22" s="14"/>
      <c r="D22" s="21"/>
      <c r="E22" s="14"/>
    </row>
    <row r="23" spans="1:5" s="13" customFormat="1" ht="12.75" x14ac:dyDescent="0.25">
      <c r="A23" s="9" t="s">
        <v>15</v>
      </c>
      <c r="B23" s="21">
        <f>610.65+13084.36+7.5</f>
        <v>13702.51</v>
      </c>
      <c r="C23" s="14"/>
      <c r="D23" s="21"/>
      <c r="E23" s="14"/>
    </row>
    <row r="24" spans="1:5" s="13" customFormat="1" ht="12.75" x14ac:dyDescent="0.25">
      <c r="A24" s="9" t="s">
        <v>16</v>
      </c>
      <c r="B24" s="21">
        <v>13023.58</v>
      </c>
      <c r="C24" s="14"/>
      <c r="D24" s="21"/>
      <c r="E24" s="14"/>
    </row>
    <row r="25" spans="1:5" s="13" customFormat="1" ht="12.75" hidden="1" x14ac:dyDescent="0.25">
      <c r="A25" s="9" t="s">
        <v>17</v>
      </c>
      <c r="B25" s="21"/>
      <c r="C25" s="14"/>
      <c r="D25" s="21"/>
      <c r="E25" s="14"/>
    </row>
    <row r="26" spans="1:5" s="13" customFormat="1" ht="12.75" x14ac:dyDescent="0.25">
      <c r="A26" s="9" t="s">
        <v>18</v>
      </c>
      <c r="B26" s="21">
        <v>2210.48</v>
      </c>
      <c r="C26" s="14"/>
      <c r="D26" s="21"/>
      <c r="E26" s="14"/>
    </row>
    <row r="27" spans="1:5" s="13" customFormat="1" ht="12.75" x14ac:dyDescent="0.25">
      <c r="A27" s="9" t="s">
        <v>19</v>
      </c>
      <c r="B27" s="21">
        <v>9529.5300000000007</v>
      </c>
      <c r="C27" s="14"/>
      <c r="D27" s="21"/>
      <c r="E27" s="14"/>
    </row>
    <row r="28" spans="1:5" s="13" customFormat="1" ht="12.75" x14ac:dyDescent="0.25">
      <c r="A28" s="9" t="s">
        <v>20</v>
      </c>
      <c r="B28" s="21">
        <f>96.87+9308.62+226.31+1314.87+2644.89</f>
        <v>13591.560000000001</v>
      </c>
      <c r="C28" s="14"/>
      <c r="D28" s="21"/>
      <c r="E28" s="14"/>
    </row>
    <row r="29" spans="1:5" s="13" customFormat="1" ht="12.75" x14ac:dyDescent="0.25">
      <c r="A29" s="9" t="s">
        <v>21</v>
      </c>
      <c r="B29" s="21">
        <v>711.75</v>
      </c>
      <c r="C29" s="14"/>
      <c r="D29" s="21"/>
      <c r="E29" s="14"/>
    </row>
    <row r="30" spans="1:5" s="13" customFormat="1" ht="12.75" x14ac:dyDescent="0.25">
      <c r="A30" s="9" t="s">
        <v>22</v>
      </c>
      <c r="B30" s="21">
        <v>2475</v>
      </c>
      <c r="C30" s="14"/>
      <c r="D30" s="21"/>
      <c r="E30" s="14"/>
    </row>
    <row r="31" spans="1:5" s="13" customFormat="1" ht="12.75" x14ac:dyDescent="0.25">
      <c r="A31" s="9" t="s">
        <v>23</v>
      </c>
      <c r="B31" s="21">
        <v>12547.68</v>
      </c>
      <c r="C31" s="14"/>
      <c r="D31" s="21"/>
      <c r="E31" s="14"/>
    </row>
    <row r="32" spans="1:5" s="13" customFormat="1" ht="12.75" x14ac:dyDescent="0.25">
      <c r="A32" s="9" t="s">
        <v>24</v>
      </c>
      <c r="B32" s="21">
        <f>60120.84+396.81+375.17+1500</f>
        <v>62392.819999999992</v>
      </c>
      <c r="C32" s="14"/>
      <c r="D32" s="21"/>
      <c r="E32" s="14"/>
    </row>
    <row r="33" spans="1:5" s="13" customFormat="1" ht="12.75" x14ac:dyDescent="0.25">
      <c r="A33" s="9"/>
      <c r="B33" s="17"/>
      <c r="C33" s="14"/>
      <c r="D33" s="17"/>
      <c r="E33" s="14"/>
    </row>
    <row r="34" spans="1:5" s="13" customFormat="1" ht="12.75" x14ac:dyDescent="0.25">
      <c r="A34" s="9"/>
      <c r="B34" s="18"/>
      <c r="C34" s="14"/>
      <c r="D34" s="18"/>
      <c r="E34" s="14"/>
    </row>
    <row r="35" spans="1:5" s="13" customFormat="1" ht="12.75" x14ac:dyDescent="0.25">
      <c r="A35" s="9"/>
      <c r="B35" s="17"/>
      <c r="C35" s="14"/>
      <c r="D35" s="17"/>
      <c r="E35" s="14"/>
    </row>
    <row r="36" spans="1:5" s="13" customFormat="1" ht="12.75" x14ac:dyDescent="0.25">
      <c r="A36" s="7" t="s">
        <v>25</v>
      </c>
      <c r="B36" s="17"/>
      <c r="C36" s="14">
        <f>SUM(B37:B40)</f>
        <v>18993.080000000002</v>
      </c>
      <c r="D36" s="17"/>
      <c r="E36" s="14">
        <f>SUM(D37:D40)</f>
        <v>0</v>
      </c>
    </row>
    <row r="37" spans="1:5" s="13" customFormat="1" ht="12.75" x14ac:dyDescent="0.25">
      <c r="A37" s="10" t="s">
        <v>26</v>
      </c>
      <c r="B37" s="21">
        <v>18993.080000000002</v>
      </c>
      <c r="C37" s="14"/>
      <c r="D37" s="21"/>
      <c r="E37" s="14"/>
    </row>
    <row r="38" spans="1:5" s="13" customFormat="1" ht="12.75" x14ac:dyDescent="0.25">
      <c r="A38" s="9"/>
      <c r="B38" s="21"/>
      <c r="C38" s="14"/>
      <c r="D38" s="21"/>
      <c r="E38" s="14"/>
    </row>
    <row r="39" spans="1:5" s="13" customFormat="1" ht="12.75" x14ac:dyDescent="0.25">
      <c r="A39" s="9"/>
      <c r="B39" s="21"/>
      <c r="C39" s="14"/>
      <c r="D39" s="21"/>
      <c r="E39" s="14"/>
    </row>
    <row r="40" spans="1:5" s="13" customFormat="1" ht="12.75" x14ac:dyDescent="0.25">
      <c r="A40" s="9"/>
      <c r="B40" s="21"/>
      <c r="C40" s="14"/>
      <c r="D40" s="21"/>
      <c r="E40" s="14"/>
    </row>
    <row r="41" spans="1:5" s="13" customFormat="1" ht="12.75" x14ac:dyDescent="0.25">
      <c r="A41" s="7" t="s">
        <v>27</v>
      </c>
      <c r="B41" s="21"/>
      <c r="C41" s="14">
        <f>SUM(B42:B45)</f>
        <v>16380</v>
      </c>
      <c r="D41" s="21"/>
      <c r="E41" s="14">
        <f>SUM(D42:D45)</f>
        <v>0</v>
      </c>
    </row>
    <row r="42" spans="1:5" s="13" customFormat="1" ht="12.75" x14ac:dyDescent="0.25">
      <c r="A42" s="10" t="s">
        <v>28</v>
      </c>
      <c r="B42" s="21">
        <v>16380</v>
      </c>
      <c r="C42" s="14"/>
      <c r="D42" s="21"/>
      <c r="E42" s="14"/>
    </row>
    <row r="43" spans="1:5" s="13" customFormat="1" ht="12.75" x14ac:dyDescent="0.25">
      <c r="A43" s="9"/>
      <c r="B43" s="21"/>
      <c r="C43" s="14"/>
      <c r="D43" s="21"/>
      <c r="E43" s="14"/>
    </row>
    <row r="44" spans="1:5" s="13" customFormat="1" ht="12.75" hidden="1" x14ac:dyDescent="0.25">
      <c r="A44" s="9"/>
      <c r="B44" s="21"/>
      <c r="C44" s="14"/>
      <c r="D44" s="21"/>
      <c r="E44" s="14"/>
    </row>
    <row r="45" spans="1:5" s="13" customFormat="1" ht="12.75" hidden="1" x14ac:dyDescent="0.25">
      <c r="A45" s="9"/>
      <c r="B45" s="21"/>
      <c r="C45" s="14"/>
      <c r="D45" s="21"/>
      <c r="E45" s="14"/>
    </row>
    <row r="46" spans="1:5" s="13" customFormat="1" ht="12.75" hidden="1" x14ac:dyDescent="0.25">
      <c r="A46" s="7" t="s">
        <v>29</v>
      </c>
      <c r="B46" s="21"/>
      <c r="C46" s="14"/>
      <c r="D46" s="21"/>
      <c r="E46" s="14"/>
    </row>
    <row r="47" spans="1:5" s="13" customFormat="1" ht="12.75" hidden="1" x14ac:dyDescent="0.25">
      <c r="A47" s="10" t="s">
        <v>30</v>
      </c>
      <c r="B47" s="21"/>
      <c r="C47" s="14"/>
      <c r="D47" s="21"/>
      <c r="E47" s="14"/>
    </row>
    <row r="48" spans="1:5" s="13" customFormat="1" ht="12.75" hidden="1" x14ac:dyDescent="0.25">
      <c r="A48" s="10" t="s">
        <v>31</v>
      </c>
      <c r="B48" s="21"/>
      <c r="C48" s="14"/>
      <c r="D48" s="21"/>
      <c r="E48" s="14"/>
    </row>
    <row r="49" spans="1:5" s="13" customFormat="1" ht="12.75" hidden="1" x14ac:dyDescent="0.25">
      <c r="A49" s="9" t="s">
        <v>32</v>
      </c>
      <c r="B49" s="21"/>
      <c r="C49" s="14"/>
      <c r="D49" s="21"/>
      <c r="E49" s="14"/>
    </row>
    <row r="50" spans="1:5" s="13" customFormat="1" ht="12.75" hidden="1" x14ac:dyDescent="0.25">
      <c r="A50" s="10" t="s">
        <v>33</v>
      </c>
      <c r="B50" s="21"/>
      <c r="C50" s="14"/>
      <c r="D50" s="21"/>
      <c r="E50" s="14"/>
    </row>
    <row r="51" spans="1:5" s="13" customFormat="1" ht="12.75" hidden="1" x14ac:dyDescent="0.25">
      <c r="A51" s="9" t="s">
        <v>34</v>
      </c>
      <c r="B51" s="21"/>
      <c r="C51" s="14"/>
      <c r="D51" s="21"/>
      <c r="E51" s="14"/>
    </row>
    <row r="52" spans="1:5" s="13" customFormat="1" ht="12.75" hidden="1" x14ac:dyDescent="0.25">
      <c r="A52" s="9" t="s">
        <v>35</v>
      </c>
      <c r="B52" s="21"/>
      <c r="C52" s="14"/>
      <c r="D52" s="21"/>
      <c r="E52" s="14"/>
    </row>
    <row r="53" spans="1:5" s="13" customFormat="1" ht="12.75" hidden="1" x14ac:dyDescent="0.25">
      <c r="A53" s="9" t="s">
        <v>36</v>
      </c>
      <c r="B53" s="21"/>
      <c r="C53" s="14"/>
      <c r="D53" s="21"/>
      <c r="E53" s="14"/>
    </row>
    <row r="54" spans="1:5" s="13" customFormat="1" ht="12.75" hidden="1" x14ac:dyDescent="0.25">
      <c r="A54" s="11" t="s">
        <v>37</v>
      </c>
      <c r="B54" s="21"/>
      <c r="C54" s="14"/>
      <c r="D54" s="21"/>
      <c r="E54" s="14"/>
    </row>
    <row r="55" spans="1:5" s="13" customFormat="1" ht="12.75" hidden="1" x14ac:dyDescent="0.25">
      <c r="A55" s="11" t="s">
        <v>38</v>
      </c>
      <c r="B55" s="21"/>
      <c r="C55" s="14"/>
      <c r="D55" s="21"/>
      <c r="E55" s="14"/>
    </row>
    <row r="56" spans="1:5" s="13" customFormat="1" ht="12.75" hidden="1" x14ac:dyDescent="0.25">
      <c r="A56" s="11"/>
      <c r="B56" s="21"/>
      <c r="C56" s="14"/>
      <c r="D56" s="21"/>
      <c r="E56" s="14"/>
    </row>
    <row r="57" spans="1:5" s="13" customFormat="1" ht="12.75" x14ac:dyDescent="0.25">
      <c r="A57" s="11"/>
      <c r="B57" s="21"/>
      <c r="C57" s="14"/>
      <c r="D57" s="21"/>
      <c r="E57" s="14"/>
    </row>
    <row r="58" spans="1:5" s="13" customFormat="1" ht="12.75" x14ac:dyDescent="0.25">
      <c r="A58" s="7" t="s">
        <v>39</v>
      </c>
      <c r="B58" s="21"/>
      <c r="C58" s="14">
        <f>SUM(B59:B72)</f>
        <v>106656.93</v>
      </c>
      <c r="D58" s="21"/>
      <c r="E58" s="14">
        <f>SUM(D59:D72)</f>
        <v>0</v>
      </c>
    </row>
    <row r="59" spans="1:5" s="13" customFormat="1" ht="12.75" x14ac:dyDescent="0.25">
      <c r="A59" s="9" t="s">
        <v>40</v>
      </c>
      <c r="B59" s="21"/>
      <c r="C59" s="14"/>
      <c r="D59" s="21"/>
      <c r="E59" s="14"/>
    </row>
    <row r="60" spans="1:5" s="13" customFormat="1" ht="12.75" x14ac:dyDescent="0.25">
      <c r="A60" s="9" t="s">
        <v>41</v>
      </c>
      <c r="B60" s="21">
        <v>7852.12</v>
      </c>
      <c r="C60" s="14"/>
      <c r="D60" s="21"/>
      <c r="E60" s="14"/>
    </row>
    <row r="61" spans="1:5" s="13" customFormat="1" ht="12.75" x14ac:dyDescent="0.25">
      <c r="A61" s="9" t="s">
        <v>42</v>
      </c>
      <c r="B61" s="21">
        <v>1920.86</v>
      </c>
      <c r="C61" s="14"/>
      <c r="D61" s="21"/>
      <c r="E61" s="14"/>
    </row>
    <row r="62" spans="1:5" s="13" customFormat="1" ht="12.75" x14ac:dyDescent="0.25">
      <c r="A62" s="9" t="s">
        <v>43</v>
      </c>
      <c r="B62" s="21">
        <v>580.25</v>
      </c>
      <c r="C62" s="14"/>
      <c r="D62" s="21"/>
      <c r="E62" s="14"/>
    </row>
    <row r="63" spans="1:5" s="13" customFormat="1" ht="12.75" x14ac:dyDescent="0.25">
      <c r="A63" s="9" t="s">
        <v>44</v>
      </c>
      <c r="B63" s="21">
        <v>5043.8</v>
      </c>
      <c r="C63" s="14"/>
      <c r="D63" s="21"/>
      <c r="E63" s="14"/>
    </row>
    <row r="64" spans="1:5" s="13" customFormat="1" ht="12.75" x14ac:dyDescent="0.25">
      <c r="A64" s="9" t="s">
        <v>45</v>
      </c>
      <c r="B64" s="21">
        <v>16075.71</v>
      </c>
      <c r="C64" s="14"/>
      <c r="D64" s="21"/>
      <c r="E64" s="14"/>
    </row>
    <row r="65" spans="1:5" s="13" customFormat="1" ht="12.75" x14ac:dyDescent="0.25">
      <c r="A65" s="9" t="s">
        <v>46</v>
      </c>
      <c r="B65" s="21">
        <v>18604.419999999998</v>
      </c>
      <c r="C65" s="14"/>
      <c r="D65" s="21"/>
      <c r="E65" s="14"/>
    </row>
    <row r="66" spans="1:5" s="13" customFormat="1" ht="12.75" x14ac:dyDescent="0.25">
      <c r="A66" s="9" t="s">
        <v>47</v>
      </c>
      <c r="B66" s="21">
        <v>3750</v>
      </c>
      <c r="C66" s="14"/>
      <c r="D66" s="21"/>
      <c r="E66" s="14"/>
    </row>
    <row r="67" spans="1:5" s="13" customFormat="1" ht="12.75" x14ac:dyDescent="0.25">
      <c r="A67" s="9" t="s">
        <v>48</v>
      </c>
      <c r="B67" s="21">
        <v>7790</v>
      </c>
      <c r="C67" s="14"/>
      <c r="D67" s="21"/>
      <c r="E67" s="14"/>
    </row>
    <row r="68" spans="1:5" s="13" customFormat="1" ht="12.75" x14ac:dyDescent="0.25">
      <c r="A68" s="9" t="s">
        <v>49</v>
      </c>
      <c r="B68" s="21">
        <v>7808.3</v>
      </c>
      <c r="C68" s="14"/>
      <c r="D68" s="21"/>
      <c r="E68" s="14"/>
    </row>
    <row r="69" spans="1:5" s="13" customFormat="1" ht="12.75" x14ac:dyDescent="0.25">
      <c r="A69" s="9" t="s">
        <v>50</v>
      </c>
      <c r="B69" s="21">
        <v>204.73</v>
      </c>
      <c r="C69" s="14"/>
      <c r="D69" s="21"/>
      <c r="E69" s="14"/>
    </row>
    <row r="70" spans="1:5" s="13" customFormat="1" ht="12.75" x14ac:dyDescent="0.25">
      <c r="A70" s="9" t="s">
        <v>51</v>
      </c>
      <c r="B70" s="21">
        <v>37026.74</v>
      </c>
      <c r="C70" s="14"/>
      <c r="D70" s="21"/>
      <c r="E70" s="14"/>
    </row>
    <row r="71" spans="1:5" s="13" customFormat="1" ht="12.75" x14ac:dyDescent="0.25">
      <c r="A71" s="9"/>
      <c r="B71" s="21"/>
      <c r="C71" s="14"/>
      <c r="D71" s="21"/>
      <c r="E71" s="14"/>
    </row>
    <row r="72" spans="1:5" s="13" customFormat="1" ht="12.75" x14ac:dyDescent="0.25">
      <c r="A72" s="9"/>
      <c r="B72" s="21"/>
      <c r="C72" s="14"/>
      <c r="D72" s="21"/>
      <c r="E72" s="14"/>
    </row>
    <row r="73" spans="1:5" s="13" customFormat="1" ht="12.75" x14ac:dyDescent="0.25">
      <c r="A73" s="7" t="s">
        <v>52</v>
      </c>
      <c r="B73" s="21"/>
      <c r="C73" s="14">
        <f>SUM(B74:B82)</f>
        <v>69949.040000000008</v>
      </c>
      <c r="D73" s="21"/>
      <c r="E73" s="14">
        <f>SUM(D74:D82)</f>
        <v>0</v>
      </c>
    </row>
    <row r="74" spans="1:5" s="13" customFormat="1" ht="12.75" x14ac:dyDescent="0.25">
      <c r="A74" s="9" t="s">
        <v>53</v>
      </c>
      <c r="B74" s="21">
        <f>1320.44+303.16</f>
        <v>1623.6000000000001</v>
      </c>
      <c r="C74" s="14"/>
      <c r="D74" s="21"/>
      <c r="E74" s="14"/>
    </row>
    <row r="75" spans="1:5" s="13" customFormat="1" ht="12.75" x14ac:dyDescent="0.25">
      <c r="A75" s="9" t="s">
        <v>54</v>
      </c>
      <c r="B75" s="21">
        <v>2840.82</v>
      </c>
      <c r="C75" s="14"/>
      <c r="D75" s="21"/>
      <c r="E75" s="14"/>
    </row>
    <row r="76" spans="1:5" s="13" customFormat="1" ht="12.75" x14ac:dyDescent="0.25">
      <c r="A76" s="9" t="s">
        <v>55</v>
      </c>
      <c r="B76" s="21">
        <v>13732.5</v>
      </c>
      <c r="C76" s="14"/>
      <c r="D76" s="21"/>
      <c r="E76" s="14"/>
    </row>
    <row r="77" spans="1:5" s="13" customFormat="1" ht="12.75" x14ac:dyDescent="0.25">
      <c r="A77" s="9" t="s">
        <v>56</v>
      </c>
      <c r="B77" s="21">
        <v>18940.61</v>
      </c>
      <c r="C77" s="14"/>
      <c r="D77" s="21"/>
      <c r="E77" s="14"/>
    </row>
    <row r="78" spans="1:5" s="13" customFormat="1" ht="12.75" x14ac:dyDescent="0.25">
      <c r="A78" s="9" t="s">
        <v>57</v>
      </c>
      <c r="B78" s="21">
        <v>7046.71</v>
      </c>
      <c r="C78" s="14"/>
      <c r="D78" s="21"/>
      <c r="E78" s="14"/>
    </row>
    <row r="79" spans="1:5" s="13" customFormat="1" ht="12.75" x14ac:dyDescent="0.25">
      <c r="A79" s="9" t="s">
        <v>58</v>
      </c>
      <c r="B79" s="21">
        <v>7257.3</v>
      </c>
      <c r="C79" s="14"/>
      <c r="D79" s="21"/>
      <c r="E79" s="14"/>
    </row>
    <row r="80" spans="1:5" s="13" customFormat="1" ht="12.75" x14ac:dyDescent="0.25">
      <c r="A80" s="9" t="s">
        <v>59</v>
      </c>
      <c r="B80" s="21">
        <v>18507.5</v>
      </c>
      <c r="C80" s="14"/>
      <c r="D80" s="21"/>
      <c r="E80" s="14"/>
    </row>
    <row r="81" spans="1:5" s="13" customFormat="1" ht="12.75" x14ac:dyDescent="0.25">
      <c r="A81" s="9"/>
      <c r="B81" s="21"/>
      <c r="C81" s="14"/>
      <c r="D81" s="21"/>
      <c r="E81" s="14"/>
    </row>
    <row r="82" spans="1:5" s="13" customFormat="1" ht="12.75" x14ac:dyDescent="0.25">
      <c r="A82" s="11"/>
      <c r="B82" s="21"/>
      <c r="C82" s="14"/>
      <c r="D82" s="21"/>
      <c r="E82" s="14"/>
    </row>
    <row r="83" spans="1:5" s="13" customFormat="1" ht="19.5" x14ac:dyDescent="0.25">
      <c r="A83" s="8" t="s">
        <v>60</v>
      </c>
      <c r="B83" s="21"/>
      <c r="C83" s="14">
        <f>SUM(B84:B86)</f>
        <v>52788</v>
      </c>
      <c r="D83" s="21"/>
      <c r="E83" s="14">
        <f>SUM(D84:D86)</f>
        <v>0</v>
      </c>
    </row>
    <row r="84" spans="1:5" s="13" customFormat="1" ht="12.75" x14ac:dyDescent="0.25">
      <c r="A84" s="9" t="s">
        <v>61</v>
      </c>
      <c r="B84" s="21">
        <v>50000</v>
      </c>
      <c r="C84" s="14"/>
      <c r="D84" s="21"/>
      <c r="E84" s="14"/>
    </row>
    <row r="85" spans="1:5" s="13" customFormat="1" ht="12.75" x14ac:dyDescent="0.25">
      <c r="A85" s="9" t="s">
        <v>62</v>
      </c>
      <c r="B85" s="21">
        <v>2788</v>
      </c>
      <c r="C85" s="14"/>
      <c r="D85" s="21"/>
      <c r="E85" s="14"/>
    </row>
    <row r="86" spans="1:5" s="13" customFormat="1" ht="12.75" x14ac:dyDescent="0.25">
      <c r="A86" s="9"/>
      <c r="B86" s="17"/>
      <c r="C86" s="14"/>
      <c r="D86" s="17"/>
      <c r="E86" s="14"/>
    </row>
    <row r="87" spans="1:5" s="13" customFormat="1" ht="12.75" x14ac:dyDescent="0.25">
      <c r="A87" s="11"/>
      <c r="B87" s="17"/>
      <c r="C87" s="14"/>
      <c r="D87" s="17"/>
      <c r="E87" s="14"/>
    </row>
    <row r="88" spans="1:5" s="13" customFormat="1" ht="13.5" thickBot="1" x14ac:dyDescent="0.3">
      <c r="A88" s="11"/>
      <c r="B88" s="19"/>
      <c r="C88" s="15"/>
      <c r="D88" s="19"/>
      <c r="E88" s="15"/>
    </row>
    <row r="89" spans="1:5" s="13" customFormat="1" ht="13.5" thickBot="1" x14ac:dyDescent="0.3">
      <c r="A89" s="12" t="s">
        <v>63</v>
      </c>
      <c r="B89" s="20"/>
      <c r="C89" s="16">
        <f>SUM(C8:C88)</f>
        <v>1092771.2100000002</v>
      </c>
      <c r="D89" s="20"/>
      <c r="E89" s="16">
        <f>SUM(E8:E88)</f>
        <v>0</v>
      </c>
    </row>
    <row r="90" spans="1:5" s="13" customFormat="1" ht="16.5" thickBot="1" x14ac:dyDescent="0.3">
      <c r="A90" s="23" t="s">
        <v>64</v>
      </c>
      <c r="B90" s="20"/>
      <c r="C90" s="16">
        <f>C89-C83-C8</f>
        <v>1020376.6800000002</v>
      </c>
      <c r="D90" s="20"/>
      <c r="E90" s="16">
        <f>E89-E83-E8</f>
        <v>0</v>
      </c>
    </row>
    <row r="91" spans="1:5" s="13" customFormat="1" ht="12.75" x14ac:dyDescent="0.25"/>
    <row r="93" spans="1:5" x14ac:dyDescent="0.25">
      <c r="A93" s="4"/>
    </row>
    <row r="94" spans="1:5" x14ac:dyDescent="0.25">
      <c r="A94" s="5"/>
    </row>
    <row r="95" spans="1:5" ht="15.75" x14ac:dyDescent="0.25">
      <c r="A95" s="6" t="s">
        <v>65</v>
      </c>
      <c r="B95" s="24">
        <f>B6</f>
        <v>43100</v>
      </c>
      <c r="C95" s="25"/>
      <c r="D95" s="24">
        <f>D6</f>
        <v>43465</v>
      </c>
      <c r="E95" s="25"/>
    </row>
    <row r="96" spans="1:5" x14ac:dyDescent="0.25">
      <c r="A96" s="7"/>
      <c r="B96" s="17"/>
      <c r="C96" s="14"/>
      <c r="D96" s="17"/>
      <c r="E96" s="14"/>
    </row>
    <row r="97" spans="1:5" x14ac:dyDescent="0.25">
      <c r="A97" s="7" t="s">
        <v>66</v>
      </c>
      <c r="B97" s="17"/>
      <c r="C97" s="14">
        <f>SUM(B98:B101)</f>
        <v>640846.04</v>
      </c>
      <c r="D97" s="17"/>
      <c r="E97" s="14">
        <f>SUM(D98:D101)</f>
        <v>0</v>
      </c>
    </row>
    <row r="98" spans="1:5" x14ac:dyDescent="0.25">
      <c r="A98" s="9" t="s">
        <v>67</v>
      </c>
      <c r="B98" s="17"/>
      <c r="C98" s="14"/>
      <c r="D98" s="17"/>
      <c r="E98" s="14"/>
    </row>
    <row r="99" spans="1:5" x14ac:dyDescent="0.25">
      <c r="A99" s="9" t="s">
        <v>68</v>
      </c>
      <c r="B99" s="21">
        <v>370125.41</v>
      </c>
      <c r="C99" s="14"/>
      <c r="D99" s="21"/>
      <c r="E99" s="14"/>
    </row>
    <row r="100" spans="1:5" x14ac:dyDescent="0.25">
      <c r="A100" s="9" t="s">
        <v>69</v>
      </c>
      <c r="B100" s="21">
        <v>270720.63</v>
      </c>
      <c r="C100" s="14"/>
      <c r="D100" s="21"/>
      <c r="E100" s="14"/>
    </row>
    <row r="101" spans="1:5" x14ac:dyDescent="0.25">
      <c r="A101" s="9"/>
      <c r="B101" s="21"/>
      <c r="C101" s="14"/>
      <c r="D101" s="21"/>
      <c r="E101" s="14"/>
    </row>
    <row r="102" spans="1:5" x14ac:dyDescent="0.25">
      <c r="A102" s="7" t="s">
        <v>70</v>
      </c>
      <c r="B102" s="21"/>
      <c r="C102" s="14">
        <f>SUM(B103:B108)</f>
        <v>191858.24</v>
      </c>
      <c r="D102" s="21"/>
      <c r="E102" s="14">
        <f>SUM(D103:D108)</f>
        <v>0</v>
      </c>
    </row>
    <row r="103" spans="1:5" x14ac:dyDescent="0.25">
      <c r="A103" s="9" t="s">
        <v>71</v>
      </c>
      <c r="B103" s="21">
        <v>181632.87</v>
      </c>
      <c r="C103" s="14"/>
      <c r="D103" s="21"/>
      <c r="E103" s="14"/>
    </row>
    <row r="104" spans="1:5" x14ac:dyDescent="0.25">
      <c r="A104" s="9" t="s">
        <v>72</v>
      </c>
      <c r="B104" s="21">
        <v>6946.69</v>
      </c>
      <c r="C104" s="14"/>
      <c r="D104" s="21"/>
      <c r="E104" s="14"/>
    </row>
    <row r="105" spans="1:5" x14ac:dyDescent="0.25">
      <c r="A105" s="9" t="s">
        <v>73</v>
      </c>
      <c r="B105" s="21">
        <f>350+50</f>
        <v>400</v>
      </c>
      <c r="C105" s="14"/>
      <c r="D105" s="21"/>
      <c r="E105" s="14"/>
    </row>
    <row r="106" spans="1:5" x14ac:dyDescent="0.25">
      <c r="A106" s="9" t="s">
        <v>74</v>
      </c>
      <c r="B106" s="21">
        <v>2878.68</v>
      </c>
      <c r="C106" s="14"/>
      <c r="D106" s="21"/>
      <c r="E106" s="14"/>
    </row>
    <row r="107" spans="1:5" x14ac:dyDescent="0.25">
      <c r="A107" s="9"/>
      <c r="B107" s="21"/>
      <c r="C107" s="14"/>
      <c r="D107" s="21"/>
      <c r="E107" s="14"/>
    </row>
    <row r="108" spans="1:5" x14ac:dyDescent="0.25">
      <c r="A108" s="9"/>
      <c r="B108" s="21"/>
      <c r="C108" s="14"/>
      <c r="D108" s="21"/>
      <c r="E108" s="14"/>
    </row>
    <row r="109" spans="1:5" x14ac:dyDescent="0.25">
      <c r="A109" s="7" t="s">
        <v>75</v>
      </c>
      <c r="B109" s="21"/>
      <c r="C109" s="14">
        <f>SUM(B110:B113)</f>
        <v>73725.22</v>
      </c>
      <c r="D109" s="21"/>
      <c r="E109" s="14">
        <f>SUM(D110:D113)</f>
        <v>0</v>
      </c>
    </row>
    <row r="110" spans="1:5" x14ac:dyDescent="0.25">
      <c r="A110" s="9" t="s">
        <v>76</v>
      </c>
      <c r="B110" s="21">
        <v>48039.61</v>
      </c>
      <c r="C110" s="14"/>
      <c r="D110" s="21"/>
      <c r="E110" s="14"/>
    </row>
    <row r="111" spans="1:5" x14ac:dyDescent="0.25">
      <c r="A111" s="9" t="s">
        <v>77</v>
      </c>
      <c r="B111" s="21">
        <v>23495.61</v>
      </c>
      <c r="C111" s="14"/>
      <c r="D111" s="21"/>
      <c r="E111" s="14"/>
    </row>
    <row r="112" spans="1:5" x14ac:dyDescent="0.25">
      <c r="A112" s="9" t="s">
        <v>78</v>
      </c>
      <c r="B112" s="21">
        <v>2190</v>
      </c>
      <c r="C112" s="14"/>
      <c r="D112" s="21"/>
      <c r="E112" s="14"/>
    </row>
    <row r="113" spans="1:5" x14ac:dyDescent="0.25">
      <c r="A113" s="11"/>
      <c r="B113" s="21"/>
      <c r="C113" s="14"/>
      <c r="D113" s="21"/>
      <c r="E113" s="14"/>
    </row>
    <row r="114" spans="1:5" x14ac:dyDescent="0.25">
      <c r="A114" s="11"/>
      <c r="B114" s="21"/>
      <c r="C114" s="14"/>
      <c r="D114" s="21"/>
      <c r="E114" s="14"/>
    </row>
    <row r="115" spans="1:5" x14ac:dyDescent="0.25">
      <c r="A115" s="9" t="s">
        <v>79</v>
      </c>
      <c r="B115" s="21">
        <v>38183.279999999999</v>
      </c>
      <c r="C115" s="14">
        <f>B115</f>
        <v>38183.279999999999</v>
      </c>
      <c r="D115" s="21"/>
      <c r="E115" s="14">
        <f>D115</f>
        <v>0</v>
      </c>
    </row>
    <row r="116" spans="1:5" ht="15.75" thickBot="1" x14ac:dyDescent="0.3">
      <c r="A116" s="11"/>
      <c r="B116" s="19"/>
      <c r="C116" s="15"/>
      <c r="D116" s="19"/>
      <c r="E116" s="15"/>
    </row>
    <row r="117" spans="1:5" ht="15.75" thickBot="1" x14ac:dyDescent="0.3">
      <c r="A117" s="12" t="s">
        <v>63</v>
      </c>
      <c r="B117" s="20"/>
      <c r="C117" s="16">
        <f>SUM(C97:C116)</f>
        <v>944612.78</v>
      </c>
      <c r="D117" s="20"/>
      <c r="E117" s="16">
        <f>SUM(E97:E116)</f>
        <v>0</v>
      </c>
    </row>
  </sheetData>
  <mergeCells count="4">
    <mergeCell ref="B95:C95"/>
    <mergeCell ref="B6:C6"/>
    <mergeCell ref="D6:E6"/>
    <mergeCell ref="D95:E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Busut</dc:creator>
  <cp:lastModifiedBy>Tamara Corsano</cp:lastModifiedBy>
  <dcterms:created xsi:type="dcterms:W3CDTF">2018-08-09T09:04:26Z</dcterms:created>
  <dcterms:modified xsi:type="dcterms:W3CDTF">2020-09-11T09:39:51Z</dcterms:modified>
</cp:coreProperties>
</file>