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5" yWindow="930" windowWidth="17310" windowHeight="9510"/>
  </bookViews>
  <sheets>
    <sheet name="LISTA LAVORAZIONI" sheetId="1" r:id="rId1"/>
  </sheets>
  <externalReferences>
    <externalReference r:id="rId2"/>
  </externalReferences>
  <definedNames>
    <definedName name="_xlnm.Print_Area" localSheetId="0">'LISTA LAVORAZIONI'!$A$2:$G$40</definedName>
    <definedName name="_xlnm.Print_Titles" localSheetId="0">'LISTA LAVORAZIONI'!$1:$1</definedName>
  </definedNames>
  <calcPr calcId="125725"/>
</workbook>
</file>

<file path=xl/calcChain.xml><?xml version="1.0" encoding="utf-8"?>
<calcChain xmlns="http://schemas.openxmlformats.org/spreadsheetml/2006/main">
  <c r="D9" i="1"/>
  <c r="G9" s="1"/>
  <c r="G20"/>
  <c r="G24"/>
  <c r="G25"/>
  <c r="D23"/>
  <c r="G23" s="1"/>
  <c r="D22"/>
  <c r="G22" s="1"/>
  <c r="D21"/>
  <c r="G21" s="1"/>
  <c r="D19"/>
  <c r="G19" s="1"/>
  <c r="G10"/>
  <c r="G12"/>
  <c r="G14"/>
  <c r="G15"/>
  <c r="G16"/>
  <c r="D15"/>
  <c r="D14"/>
  <c r="D13"/>
  <c r="G13" s="1"/>
  <c r="D12"/>
  <c r="D11"/>
  <c r="G11" s="1"/>
  <c r="G26" l="1"/>
  <c r="G17"/>
  <c r="C28" l="1"/>
  <c r="E29" s="1"/>
  <c r="C11"/>
</calcChain>
</file>

<file path=xl/sharedStrings.xml><?xml version="1.0" encoding="utf-8"?>
<sst xmlns="http://schemas.openxmlformats.org/spreadsheetml/2006/main" count="85" uniqueCount="66">
  <si>
    <t>Eventuali correzioni del concorrente:</t>
  </si>
  <si>
    <t>……………………………………………………………………………………….</t>
  </si>
  <si>
    <t>VOCI SINTETICHE RIFERITE ALL'ELENCO DESCRITTIVO</t>
  </si>
  <si>
    <t>cad</t>
  </si>
  <si>
    <t>Num. Ord.</t>
  </si>
  <si>
    <t>unità</t>
  </si>
  <si>
    <t xml:space="preserve">di </t>
  </si>
  <si>
    <t>TOTALE</t>
  </si>
  <si>
    <t>misura</t>
  </si>
  <si>
    <t>in cifre</t>
  </si>
  <si>
    <t>in lettere</t>
  </si>
  <si>
    <t xml:space="preserve"> DEI PREZZI  PER L'ESECUZIONE DELL'APPALTO</t>
  </si>
  <si>
    <t>Prezzo  unitario offerto</t>
  </si>
  <si>
    <t>prodotto : Quantità x Prezzo</t>
  </si>
  <si>
    <t>Elenco</t>
  </si>
  <si>
    <t>Prezzi</t>
  </si>
  <si>
    <t>n.ord. E.P.</t>
  </si>
  <si>
    <t>unità di misura</t>
  </si>
  <si>
    <t>quantità</t>
  </si>
  <si>
    <t xml:space="preserve"> (Riservata alla stazione appaltante)</t>
  </si>
  <si>
    <t>PARTE SECONDA</t>
  </si>
  <si>
    <t>(Riservata alla ditta concorrente)</t>
  </si>
  <si>
    <t xml:space="preserve">PARTE PRIMA </t>
  </si>
  <si>
    <t>Quantità prevista</t>
  </si>
  <si>
    <t>a corpo</t>
  </si>
  <si>
    <t>forniture e servizi</t>
  </si>
  <si>
    <t>Forniture</t>
  </si>
  <si>
    <t>NP.OC.01.A.</t>
  </si>
  <si>
    <t>Sub.Cat. 01.A
Scaffalatura Mod.1 a tunnel tipologia A - Altezza tipica Spalle 6.500 mm - Profondità 3.400 mm (laterale)</t>
  </si>
  <si>
    <t>NP.OC.01.E</t>
  </si>
  <si>
    <t>LISTA DELLE VOCI DI ELENCO PREZZO</t>
  </si>
  <si>
    <t>Sub.Cat. 01.E 
Scaffalatura Mod.1 a tunnel tipologia E - Altezza tipica Spalle 6.500 mm - Profondità 2.600 mm (laterale)</t>
  </si>
  <si>
    <t>NP.OC.01.G</t>
  </si>
  <si>
    <t>Sub.Cat. 01.G
Scaffalature Mod.1 a tunnel tipologia G  - Altezza tipica Spalle 6.500 mm - Profondità 2.600 mm (laterale)</t>
  </si>
  <si>
    <t>NP.OC.01.H</t>
  </si>
  <si>
    <t>Sub.Cat. 01.H
Scaffalatura Mod.1 a tunnel tipologia H  - Altezza tipica Spalle 6.500 mm - Profondità 3.400 mm (laterale)</t>
  </si>
  <si>
    <t>NP.OC.01.I</t>
  </si>
  <si>
    <t>NP.OC.01.L</t>
  </si>
  <si>
    <t>Sub.Cat. 01.I
Scaffalature Mod.1 a tunnel tipologia I - Altezza tipica Spalle 6.800 mm - Profondità 2.600 mm (laterale)</t>
  </si>
  <si>
    <t>Sub.Cat. 01.L
Scaffalatura Mod.1 a tunnel tipologia L  - Altezza tipica Spalle 6.800 mm - Profondità 3.400 mm (laterale)</t>
  </si>
  <si>
    <t>NP.OC.01.D</t>
  </si>
  <si>
    <t>Sub.Cat. 01.D
Scaffalatura Mod.1 a tunnel tipologia D - Altezza tipica Spalle 6.500 mm - Profondità 6.800 mm (centrale)</t>
  </si>
  <si>
    <t>NP.OC.03.A</t>
  </si>
  <si>
    <t>Fornitura e installazione in opera etichettature magnetiche (unitàxU.d.C "Euro-Pallet"+5% scorta per un totale di circa 4.000 etichette)</t>
  </si>
  <si>
    <t>SCAFFALATURE METALLICHE</t>
  </si>
  <si>
    <t>HARDWARE E SOFTWARE</t>
  </si>
  <si>
    <t>NP.IS.02.A</t>
  </si>
  <si>
    <t>NP.IS.01.A</t>
  </si>
  <si>
    <t>NP.IS.03.A</t>
  </si>
  <si>
    <t>NP.IS.04.A</t>
  </si>
  <si>
    <t>NP.IS.05.A</t>
  </si>
  <si>
    <t>NP.IS.06.A</t>
  </si>
  <si>
    <t>NP.IS.07.A</t>
  </si>
  <si>
    <t xml:space="preserve"> </t>
  </si>
  <si>
    <t>Fornitura e posa in opera di Punti di Distribuzione segnale WiFi …. Compreso connessione alla presa TD con patch cord</t>
  </si>
  <si>
    <t>Configurazione … eventuale integrazione Access Point mancanti</t>
  </si>
  <si>
    <t>Fornitura di Terminali Radio … bluetooth integrato</t>
  </si>
  <si>
    <t xml:space="preserve">Fornitura di Cradle di programmazione … completi di cavo e alimentazione </t>
  </si>
  <si>
    <t>Fornitura di stampante a trasferimento termico … ethernet</t>
  </si>
  <si>
    <t>Fornitura e posa di controller fino a 25 AP con licenze incluse e pacchetto di manutenzione controller per 36 mesi</t>
  </si>
  <si>
    <t>Fornitura e attivazione di sistema … compresa installazione software dedicato al sistema di gestione dati</t>
  </si>
  <si>
    <t>Totale scaffalature (A)</t>
  </si>
  <si>
    <t>Totale hd&amp;sw (B)</t>
  </si>
  <si>
    <t xml:space="preserve">Si dichiara, per la parte dei lavori a corpo, di prendere atto che l'indicazione delle voci e delle quantità non ha effetto sull'importo complessivo dell'offerta, che se pur determinato attraverso l'applicazione dei prezzi unitari offerti alle quantità delle forniture resta fisso ed invariabile </t>
  </si>
  <si>
    <r>
      <t xml:space="preserve">IMPORTO COMPLESSIVO OFFERTO (A+B) :  in cifre </t>
    </r>
    <r>
      <rPr>
        <sz val="9"/>
        <rFont val="Arial"/>
        <family val="2"/>
      </rPr>
      <t/>
    </r>
  </si>
  <si>
    <t xml:space="preserve">Conseguente ribasso percentuale offerto dell'importo complessivo posta a base di gara : </t>
  </si>
</sst>
</file>

<file path=xl/styles.xml><?xml version="1.0" encoding="utf-8"?>
<styleSheet xmlns="http://schemas.openxmlformats.org/spreadsheetml/2006/main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L.&quot;\ * #,##0_-;\-&quot;L.&quot;\ * #,##0_-;_-&quot;L.&quot;\ * &quot;-&quot;_-;_-@_-"/>
    <numFmt numFmtId="165" formatCode="_-[$€-2]\ * #,##0.00_-;\-[$€-2]\ * #,##0.00_-;_-[$€-2]\ * &quot;-&quot;??_-"/>
    <numFmt numFmtId="166" formatCode="_-[$€-2]\ * #,##0.00_-;\-[$€-2]\ * #,##0.00_-;_-[$€-2]\ * &quot;-&quot;??_-;_-@_-"/>
    <numFmt numFmtId="167" formatCode="&quot;€&quot;\ #,##0.00"/>
    <numFmt numFmtId="168" formatCode="0.000%"/>
  </numFmts>
  <fonts count="17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color indexed="16"/>
      <name val="Arial"/>
      <family val="2"/>
    </font>
    <font>
      <sz val="9"/>
      <color indexed="16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rgb="FF00B05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 vertical="top" wrapText="1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1" fontId="5" fillId="0" borderId="10" xfId="2" applyNumberFormat="1" applyFont="1" applyFill="1" applyBorder="1" applyAlignment="1">
      <alignment horizontal="center" wrapText="1"/>
    </xf>
    <xf numFmtId="0" fontId="6" fillId="0" borderId="0" xfId="0" applyFont="1" applyBorder="1"/>
    <xf numFmtId="0" fontId="5" fillId="0" borderId="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0" fontId="6" fillId="0" borderId="26" xfId="0" applyFont="1" applyBorder="1"/>
    <xf numFmtId="0" fontId="6" fillId="0" borderId="27" xfId="0" applyFont="1" applyBorder="1"/>
    <xf numFmtId="0" fontId="5" fillId="0" borderId="25" xfId="0" applyFont="1" applyBorder="1" applyAlignment="1">
      <alignment horizontal="left"/>
    </xf>
    <xf numFmtId="0" fontId="6" fillId="0" borderId="28" xfId="0" applyFont="1" applyBorder="1"/>
    <xf numFmtId="0" fontId="5" fillId="0" borderId="25" xfId="0" applyFont="1" applyBorder="1" applyAlignment="1">
      <alignment horizontal="left" inden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wrapText="1"/>
    </xf>
    <xf numFmtId="164" fontId="7" fillId="0" borderId="0" xfId="3" applyFont="1" applyFill="1" applyBorder="1"/>
    <xf numFmtId="0" fontId="8" fillId="0" borderId="0" xfId="0" applyFont="1" applyFill="1" applyBorder="1"/>
    <xf numFmtId="165" fontId="5" fillId="0" borderId="9" xfId="1" applyFont="1" applyBorder="1" applyAlignment="1">
      <alignment wrapText="1"/>
    </xf>
    <xf numFmtId="0" fontId="5" fillId="0" borderId="30" xfId="0" applyFont="1" applyFill="1" applyBorder="1" applyAlignment="1">
      <alignment horizontal="left" vertical="top"/>
    </xf>
    <xf numFmtId="0" fontId="5" fillId="0" borderId="31" xfId="0" applyFont="1" applyBorder="1" applyAlignment="1">
      <alignment horizontal="justify" vertical="top" wrapText="1"/>
    </xf>
    <xf numFmtId="0" fontId="5" fillId="0" borderId="31" xfId="0" applyFont="1" applyBorder="1" applyAlignment="1">
      <alignment horizontal="center"/>
    </xf>
    <xf numFmtId="0" fontId="5" fillId="0" borderId="31" xfId="0" applyFont="1" applyBorder="1" applyAlignment="1">
      <alignment wrapText="1"/>
    </xf>
    <xf numFmtId="0" fontId="5" fillId="0" borderId="11" xfId="0" applyFont="1" applyBorder="1" applyAlignment="1">
      <alignment horizontal="right" wrapText="1"/>
    </xf>
    <xf numFmtId="0" fontId="5" fillId="0" borderId="29" xfId="0" applyFont="1" applyBorder="1" applyAlignment="1">
      <alignment horizontal="right" indent="1"/>
    </xf>
    <xf numFmtId="166" fontId="14" fillId="0" borderId="10" xfId="0" applyNumberFormat="1" applyFont="1" applyBorder="1" applyAlignment="1">
      <alignment wrapText="1"/>
    </xf>
    <xf numFmtId="166" fontId="14" fillId="0" borderId="41" xfId="0" applyNumberFormat="1" applyFont="1" applyBorder="1" applyAlignment="1">
      <alignment wrapText="1"/>
    </xf>
    <xf numFmtId="168" fontId="15" fillId="0" borderId="0" xfId="0" applyNumberFormat="1" applyFont="1" applyBorder="1"/>
    <xf numFmtId="165" fontId="13" fillId="0" borderId="30" xfId="1" applyFont="1" applyBorder="1" applyAlignment="1" applyProtection="1">
      <alignment wrapText="1"/>
      <protection locked="0"/>
    </xf>
    <xf numFmtId="165" fontId="13" fillId="0" borderId="9" xfId="1" applyFont="1" applyBorder="1" applyAlignment="1" applyProtection="1">
      <alignment wrapText="1"/>
      <protection locked="0"/>
    </xf>
    <xf numFmtId="1" fontId="5" fillId="0" borderId="10" xfId="2" applyNumberFormat="1" applyFont="1" applyFill="1" applyBorder="1" applyAlignment="1" applyProtection="1">
      <alignment horizontal="center" wrapText="1"/>
      <protection locked="0"/>
    </xf>
    <xf numFmtId="1" fontId="5" fillId="0" borderId="32" xfId="2" applyNumberFormat="1" applyFont="1" applyFill="1" applyBorder="1" applyAlignment="1" applyProtection="1">
      <alignment horizontal="center" wrapText="1"/>
      <protection locked="0"/>
    </xf>
    <xf numFmtId="0" fontId="5" fillId="0" borderId="39" xfId="0" applyFont="1" applyBorder="1" applyAlignment="1">
      <alignment horizontal="left" vertical="top" wrapText="1" indent="1"/>
    </xf>
    <xf numFmtId="0" fontId="5" fillId="0" borderId="21" xfId="0" applyFont="1" applyBorder="1" applyAlignment="1">
      <alignment horizontal="left" vertical="top" wrapText="1" indent="1"/>
    </xf>
    <xf numFmtId="0" fontId="5" fillId="0" borderId="40" xfId="0" applyFont="1" applyBorder="1" applyAlignment="1">
      <alignment horizontal="left" vertical="top" wrapText="1" indent="1"/>
    </xf>
    <xf numFmtId="0" fontId="4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20" xfId="0" applyFont="1" applyBorder="1" applyAlignment="1">
      <alignment horizontal="center" vertical="top"/>
    </xf>
    <xf numFmtId="0" fontId="6" fillId="0" borderId="4" xfId="0" applyFont="1" applyBorder="1" applyAlignment="1"/>
    <xf numFmtId="0" fontId="6" fillId="0" borderId="6" xfId="0" applyFont="1" applyBorder="1" applyAlignment="1"/>
    <xf numFmtId="0" fontId="10" fillId="0" borderId="1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7" fontId="15" fillId="0" borderId="17" xfId="0" applyNumberFormat="1" applyFont="1" applyBorder="1" applyAlignment="1"/>
    <xf numFmtId="167" fontId="15" fillId="0" borderId="19" xfId="0" applyNumberFormat="1" applyFont="1" applyBorder="1" applyAlignment="1"/>
    <xf numFmtId="44" fontId="14" fillId="0" borderId="32" xfId="4" applyFont="1" applyBorder="1" applyAlignment="1">
      <alignment wrapText="1"/>
    </xf>
    <xf numFmtId="44" fontId="14" fillId="0" borderId="10" xfId="4" applyFont="1" applyBorder="1" applyAlignment="1">
      <alignment wrapText="1"/>
    </xf>
    <xf numFmtId="44" fontId="14" fillId="0" borderId="41" xfId="4" applyFont="1" applyBorder="1" applyAlignment="1">
      <alignment wrapText="1"/>
    </xf>
    <xf numFmtId="44" fontId="16" fillId="0" borderId="16" xfId="4" applyFont="1" applyBorder="1" applyAlignment="1">
      <alignment wrapText="1"/>
    </xf>
    <xf numFmtId="166" fontId="16" fillId="0" borderId="16" xfId="0" applyNumberFormat="1" applyFont="1" applyBorder="1" applyAlignment="1">
      <alignment wrapText="1"/>
    </xf>
  </cellXfs>
  <cellStyles count="5">
    <cellStyle name="Euro" xfId="1"/>
    <cellStyle name="Migliaia" xfId="2" builtinId="3"/>
    <cellStyle name="Normale" xfId="0" builtinId="0"/>
    <cellStyle name="Valuta" xfId="4" builtinId="4"/>
    <cellStyle name="Valuta [0]" xfId="3" builtin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TIVITA'/PROGETTI/70%20Museo%20della%20Scienza/Progetto%202000/ESECUTIVO/Computi/70%20E%20AR%20computo%20AR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 refreshError="1">
        <row r="4">
          <cell r="A4" t="str">
            <v>AR/1</v>
          </cell>
        </row>
        <row r="5">
          <cell r="C5" t="str">
            <v>cad.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showGridLines="0" tabSelected="1" topLeftCell="A19" zoomScaleNormal="100" zoomScaleSheetLayoutView="75" workbookViewId="0">
      <selection activeCell="E13" sqref="E13"/>
    </sheetView>
  </sheetViews>
  <sheetFormatPr defaultRowHeight="12.75"/>
  <cols>
    <col min="1" max="1" width="10.140625" style="24" customWidth="1"/>
    <col min="2" max="2" width="47.7109375" style="1" customWidth="1"/>
    <col min="3" max="3" width="8.28515625" style="1" customWidth="1"/>
    <col min="4" max="4" width="8.5703125" style="1" customWidth="1"/>
    <col min="5" max="5" width="14.7109375" style="1" customWidth="1"/>
    <col min="6" max="6" width="34.7109375" style="1" customWidth="1"/>
    <col min="7" max="7" width="19.140625" style="1" customWidth="1"/>
    <col min="8" max="16384" width="9.140625" style="1"/>
  </cols>
  <sheetData>
    <row r="1" spans="1:7" s="2" customFormat="1" ht="13.5" thickBot="1">
      <c r="A1" s="19" t="s">
        <v>16</v>
      </c>
      <c r="B1" s="4" t="s">
        <v>25</v>
      </c>
      <c r="C1" s="4" t="s">
        <v>17</v>
      </c>
      <c r="D1" s="5" t="s">
        <v>18</v>
      </c>
      <c r="E1" s="3" t="s">
        <v>9</v>
      </c>
      <c r="F1" s="4" t="s">
        <v>10</v>
      </c>
      <c r="G1" s="5" t="s">
        <v>7</v>
      </c>
    </row>
    <row r="2" spans="1:7" ht="17.100000000000001" customHeight="1">
      <c r="A2" s="59" t="s">
        <v>22</v>
      </c>
      <c r="B2" s="60"/>
      <c r="C2" s="60"/>
      <c r="D2" s="61"/>
      <c r="E2" s="59" t="s">
        <v>20</v>
      </c>
      <c r="F2" s="60"/>
      <c r="G2" s="61"/>
    </row>
    <row r="3" spans="1:7" ht="17.100000000000001" customHeight="1" thickBot="1">
      <c r="A3" s="56" t="s">
        <v>19</v>
      </c>
      <c r="B3" s="57"/>
      <c r="C3" s="57"/>
      <c r="D3" s="58"/>
      <c r="E3" s="56" t="s">
        <v>21</v>
      </c>
      <c r="F3" s="57"/>
      <c r="G3" s="58"/>
    </row>
    <row r="4" spans="1:7" ht="11.45" customHeight="1">
      <c r="A4" s="20" t="s">
        <v>4</v>
      </c>
      <c r="B4" s="11" t="s">
        <v>26</v>
      </c>
      <c r="C4" s="6" t="s">
        <v>5</v>
      </c>
      <c r="D4" s="62" t="s">
        <v>23</v>
      </c>
      <c r="E4" s="68" t="s">
        <v>12</v>
      </c>
      <c r="F4" s="69"/>
      <c r="G4" s="72" t="s">
        <v>7</v>
      </c>
    </row>
    <row r="5" spans="1:7" ht="11.45" customHeight="1">
      <c r="A5" s="21" t="s">
        <v>14</v>
      </c>
      <c r="B5" s="12" t="s">
        <v>2</v>
      </c>
      <c r="C5" s="6" t="s">
        <v>6</v>
      </c>
      <c r="D5" s="63"/>
      <c r="E5" s="70"/>
      <c r="F5" s="71"/>
      <c r="G5" s="73"/>
    </row>
    <row r="6" spans="1:7" ht="11.45" customHeight="1" thickBot="1">
      <c r="A6" s="22" t="s">
        <v>15</v>
      </c>
      <c r="B6" s="13" t="s">
        <v>11</v>
      </c>
      <c r="C6" s="7" t="s">
        <v>8</v>
      </c>
      <c r="D6" s="64"/>
      <c r="E6" s="8" t="s">
        <v>9</v>
      </c>
      <c r="F6" s="10" t="s">
        <v>10</v>
      </c>
      <c r="G6" s="9" t="s">
        <v>13</v>
      </c>
    </row>
    <row r="7" spans="1:7" ht="27.75" customHeight="1" thickBot="1">
      <c r="A7" s="65" t="s">
        <v>30</v>
      </c>
      <c r="B7" s="66"/>
      <c r="C7" s="66"/>
      <c r="D7" s="66"/>
      <c r="E7" s="66"/>
      <c r="F7" s="66"/>
      <c r="G7" s="67"/>
    </row>
    <row r="8" spans="1:7" ht="27.75" customHeight="1" thickBot="1">
      <c r="A8" s="53" t="s">
        <v>44</v>
      </c>
      <c r="B8" s="54"/>
      <c r="C8" s="54"/>
      <c r="D8" s="54"/>
      <c r="E8" s="54"/>
      <c r="F8" s="54"/>
      <c r="G8" s="55"/>
    </row>
    <row r="9" spans="1:7" ht="39.950000000000003" customHeight="1">
      <c r="A9" s="37" t="s">
        <v>27</v>
      </c>
      <c r="B9" s="38" t="s">
        <v>28</v>
      </c>
      <c r="C9" s="39" t="s">
        <v>3</v>
      </c>
      <c r="D9" s="49">
        <f>12+29+12</f>
        <v>53</v>
      </c>
      <c r="E9" s="46">
        <v>955.05</v>
      </c>
      <c r="F9" s="40"/>
      <c r="G9" s="76">
        <f>D9*E9</f>
        <v>50617.649999999994</v>
      </c>
    </row>
    <row r="10" spans="1:7" ht="39.950000000000003" customHeight="1">
      <c r="A10" s="23" t="s">
        <v>40</v>
      </c>
      <c r="B10" s="14" t="s">
        <v>41</v>
      </c>
      <c r="C10" s="16" t="s">
        <v>3</v>
      </c>
      <c r="D10" s="48">
        <v>29</v>
      </c>
      <c r="E10" s="47">
        <v>1904.26</v>
      </c>
      <c r="F10" s="15"/>
      <c r="G10" s="77">
        <f t="shared" ref="G10:G16" si="0">D10*E10</f>
        <v>55223.54</v>
      </c>
    </row>
    <row r="11" spans="1:7" ht="39.950000000000003" customHeight="1">
      <c r="A11" s="23" t="s">
        <v>29</v>
      </c>
      <c r="B11" s="14" t="s">
        <v>31</v>
      </c>
      <c r="C11" s="16" t="str">
        <f>[1]Foglio1!C5</f>
        <v>cad.</v>
      </c>
      <c r="D11" s="48">
        <f>12+29+13</f>
        <v>54</v>
      </c>
      <c r="E11" s="47">
        <v>917.73</v>
      </c>
      <c r="F11" s="15"/>
      <c r="G11" s="77">
        <f t="shared" si="0"/>
        <v>49557.42</v>
      </c>
    </row>
    <row r="12" spans="1:7" ht="39.950000000000003" customHeight="1">
      <c r="A12" s="23" t="s">
        <v>32</v>
      </c>
      <c r="B12" s="14" t="s">
        <v>33</v>
      </c>
      <c r="C12" s="16" t="s">
        <v>3</v>
      </c>
      <c r="D12" s="48">
        <f>12</f>
        <v>12</v>
      </c>
      <c r="E12" s="47">
        <v>1242.29</v>
      </c>
      <c r="F12" s="15"/>
      <c r="G12" s="77">
        <f t="shared" si="0"/>
        <v>14907.48</v>
      </c>
    </row>
    <row r="13" spans="1:7" ht="39.950000000000003" customHeight="1">
      <c r="A13" s="23" t="s">
        <v>34</v>
      </c>
      <c r="B13" s="14" t="s">
        <v>35</v>
      </c>
      <c r="C13" s="16" t="s">
        <v>3</v>
      </c>
      <c r="D13" s="48">
        <f>12</f>
        <v>12</v>
      </c>
      <c r="E13" s="47">
        <v>1387.01</v>
      </c>
      <c r="F13" s="15"/>
      <c r="G13" s="77">
        <f t="shared" si="0"/>
        <v>16644.12</v>
      </c>
    </row>
    <row r="14" spans="1:7" ht="39.950000000000003" customHeight="1">
      <c r="A14" s="23" t="s">
        <v>36</v>
      </c>
      <c r="B14" s="14" t="s">
        <v>38</v>
      </c>
      <c r="C14" s="16" t="s">
        <v>3</v>
      </c>
      <c r="D14" s="48">
        <f>9+22</f>
        <v>31</v>
      </c>
      <c r="E14" s="47">
        <v>1289.33</v>
      </c>
      <c r="F14" s="15"/>
      <c r="G14" s="77">
        <f t="shared" si="0"/>
        <v>39969.229999999996</v>
      </c>
    </row>
    <row r="15" spans="1:7" ht="39.950000000000003" customHeight="1">
      <c r="A15" s="23" t="s">
        <v>37</v>
      </c>
      <c r="B15" s="14" t="s">
        <v>39</v>
      </c>
      <c r="C15" s="16" t="s">
        <v>3</v>
      </c>
      <c r="D15" s="48">
        <f>22+9</f>
        <v>31</v>
      </c>
      <c r="E15" s="47">
        <v>1437.44</v>
      </c>
      <c r="F15" s="15"/>
      <c r="G15" s="77">
        <f t="shared" si="0"/>
        <v>44560.639999999999</v>
      </c>
    </row>
    <row r="16" spans="1:7" ht="39.950000000000003" customHeight="1" thickBot="1">
      <c r="A16" s="23" t="s">
        <v>42</v>
      </c>
      <c r="B16" s="14" t="s">
        <v>43</v>
      </c>
      <c r="C16" s="16" t="s">
        <v>24</v>
      </c>
      <c r="D16" s="48">
        <v>1</v>
      </c>
      <c r="E16" s="47">
        <v>3000</v>
      </c>
      <c r="F16" s="15"/>
      <c r="G16" s="78">
        <f t="shared" si="0"/>
        <v>3000</v>
      </c>
    </row>
    <row r="17" spans="1:7" ht="39.950000000000003" customHeight="1" thickBot="1">
      <c r="A17" s="23"/>
      <c r="B17" s="14"/>
      <c r="C17" s="16"/>
      <c r="D17" s="17"/>
      <c r="E17" s="36"/>
      <c r="F17" s="41" t="s">
        <v>61</v>
      </c>
      <c r="G17" s="79">
        <f>SUM(G9:G16)</f>
        <v>274480.08</v>
      </c>
    </row>
    <row r="18" spans="1:7" ht="39.950000000000003" customHeight="1" thickBot="1">
      <c r="A18" s="53" t="s">
        <v>45</v>
      </c>
      <c r="B18" s="54"/>
      <c r="C18" s="54"/>
      <c r="D18" s="54"/>
      <c r="E18" s="54"/>
      <c r="F18" s="54"/>
      <c r="G18" s="55"/>
    </row>
    <row r="19" spans="1:7" ht="39.950000000000003" customHeight="1">
      <c r="A19" s="23" t="s">
        <v>47</v>
      </c>
      <c r="B19" s="14" t="s">
        <v>54</v>
      </c>
      <c r="C19" s="16" t="s">
        <v>3</v>
      </c>
      <c r="D19" s="48">
        <f>13+11+6</f>
        <v>30</v>
      </c>
      <c r="E19" s="46">
        <v>1049.75</v>
      </c>
      <c r="F19" s="15"/>
      <c r="G19" s="43">
        <f>D19*E19</f>
        <v>31492.5</v>
      </c>
    </row>
    <row r="20" spans="1:7" ht="39.950000000000003" customHeight="1">
      <c r="A20" s="23" t="s">
        <v>46</v>
      </c>
      <c r="B20" s="14" t="s">
        <v>55</v>
      </c>
      <c r="C20" s="16" t="s">
        <v>24</v>
      </c>
      <c r="D20" s="48">
        <v>1</v>
      </c>
      <c r="E20" s="46">
        <v>21649.5</v>
      </c>
      <c r="F20" s="15"/>
      <c r="G20" s="43">
        <f t="shared" ref="G20:G25" si="1">D20*E20</f>
        <v>21649.5</v>
      </c>
    </row>
    <row r="21" spans="1:7" ht="39.950000000000003" customHeight="1">
      <c r="A21" s="23" t="s">
        <v>48</v>
      </c>
      <c r="B21" s="14" t="s">
        <v>56</v>
      </c>
      <c r="C21" s="16" t="s">
        <v>3</v>
      </c>
      <c r="D21" s="48">
        <f>2+1+0</f>
        <v>3</v>
      </c>
      <c r="E21" s="46">
        <v>1309</v>
      </c>
      <c r="F21" s="15"/>
      <c r="G21" s="43">
        <f t="shared" si="1"/>
        <v>3927</v>
      </c>
    </row>
    <row r="22" spans="1:7" ht="39.950000000000003" customHeight="1">
      <c r="A22" s="23" t="s">
        <v>49</v>
      </c>
      <c r="B22" s="14" t="s">
        <v>57</v>
      </c>
      <c r="C22" s="16" t="s">
        <v>3</v>
      </c>
      <c r="D22" s="48">
        <f>2+1</f>
        <v>3</v>
      </c>
      <c r="E22" s="46">
        <v>225.25</v>
      </c>
      <c r="F22" s="15"/>
      <c r="G22" s="43">
        <f t="shared" si="1"/>
        <v>675.75</v>
      </c>
    </row>
    <row r="23" spans="1:7" ht="39.950000000000003" customHeight="1">
      <c r="A23" s="23" t="s">
        <v>50</v>
      </c>
      <c r="B23" s="14" t="s">
        <v>58</v>
      </c>
      <c r="C23" s="16" t="s">
        <v>3</v>
      </c>
      <c r="D23" s="48">
        <f>1+0+0</f>
        <v>1</v>
      </c>
      <c r="E23" s="46">
        <v>2108</v>
      </c>
      <c r="F23" s="15"/>
      <c r="G23" s="43">
        <f t="shared" si="1"/>
        <v>2108</v>
      </c>
    </row>
    <row r="24" spans="1:7" ht="39.950000000000003" customHeight="1">
      <c r="A24" s="23" t="s">
        <v>51</v>
      </c>
      <c r="B24" s="14" t="s">
        <v>59</v>
      </c>
      <c r="C24" s="16" t="s">
        <v>3</v>
      </c>
      <c r="D24" s="48">
        <v>2</v>
      </c>
      <c r="E24" s="46">
        <v>4016.25</v>
      </c>
      <c r="F24" s="15"/>
      <c r="G24" s="43">
        <f t="shared" si="1"/>
        <v>8032.5</v>
      </c>
    </row>
    <row r="25" spans="1:7" ht="39.950000000000003" customHeight="1" thickBot="1">
      <c r="A25" s="23" t="s">
        <v>52</v>
      </c>
      <c r="B25" s="14" t="s">
        <v>60</v>
      </c>
      <c r="C25" s="16" t="s">
        <v>24</v>
      </c>
      <c r="D25" s="48">
        <v>1</v>
      </c>
      <c r="E25" s="46">
        <v>83470</v>
      </c>
      <c r="F25" s="15"/>
      <c r="G25" s="44">
        <f t="shared" si="1"/>
        <v>83470</v>
      </c>
    </row>
    <row r="26" spans="1:7" ht="39.950000000000003" customHeight="1" thickBot="1">
      <c r="A26" s="23"/>
      <c r="B26" s="14" t="s">
        <v>53</v>
      </c>
      <c r="C26" s="16"/>
      <c r="D26" s="17"/>
      <c r="E26" s="36"/>
      <c r="F26" s="41" t="s">
        <v>62</v>
      </c>
      <c r="G26" s="80">
        <f>SUM(G19:G25)</f>
        <v>151355.25</v>
      </c>
    </row>
    <row r="27" spans="1:7" ht="15" customHeight="1" thickBot="1">
      <c r="A27" s="30"/>
      <c r="B27" s="31"/>
      <c r="C27" s="32"/>
      <c r="D27" s="33"/>
      <c r="E27" s="34"/>
      <c r="F27" s="35"/>
      <c r="G27" s="35"/>
    </row>
    <row r="28" spans="1:7" ht="30" customHeight="1" thickBot="1">
      <c r="B28" s="42" t="s">
        <v>64</v>
      </c>
      <c r="C28" s="74">
        <f>G26+G17</f>
        <v>425835.33</v>
      </c>
      <c r="D28" s="75"/>
      <c r="E28" s="25"/>
      <c r="F28" s="25"/>
      <c r="G28" s="26"/>
    </row>
    <row r="29" spans="1:7" ht="24.95" customHeight="1">
      <c r="A29" s="29" t="s">
        <v>65</v>
      </c>
      <c r="B29" s="18"/>
      <c r="C29" s="18"/>
      <c r="D29" s="18"/>
      <c r="E29" s="45">
        <f>(425835.33-C28)/C28</f>
        <v>0</v>
      </c>
      <c r="F29" s="18"/>
      <c r="G29" s="28"/>
    </row>
    <row r="30" spans="1:7" ht="8.25" customHeight="1">
      <c r="A30" s="29"/>
      <c r="B30" s="18"/>
      <c r="C30" s="18"/>
      <c r="D30" s="18"/>
      <c r="E30" s="18"/>
      <c r="F30" s="18"/>
      <c r="G30" s="28"/>
    </row>
    <row r="31" spans="1:7" ht="21.95" customHeight="1">
      <c r="A31" s="29" t="s">
        <v>0</v>
      </c>
      <c r="B31" s="18"/>
      <c r="C31" s="18"/>
      <c r="D31" s="18"/>
      <c r="E31" s="18"/>
      <c r="F31" s="18"/>
      <c r="G31" s="28"/>
    </row>
    <row r="32" spans="1:7" ht="24.95" customHeight="1">
      <c r="A32" s="29" t="s">
        <v>1</v>
      </c>
      <c r="B32" s="18"/>
      <c r="C32" s="18"/>
      <c r="D32" s="18"/>
      <c r="E32" s="18"/>
      <c r="F32" s="18"/>
      <c r="G32" s="28"/>
    </row>
    <row r="33" spans="1:7" ht="24.95" customHeight="1">
      <c r="A33" s="29" t="s">
        <v>1</v>
      </c>
      <c r="B33" s="18"/>
      <c r="C33" s="18"/>
      <c r="D33" s="18"/>
      <c r="E33" s="18"/>
      <c r="F33" s="18"/>
      <c r="G33" s="28"/>
    </row>
    <row r="34" spans="1:7" ht="24.95" customHeight="1">
      <c r="A34" s="29" t="s">
        <v>1</v>
      </c>
      <c r="B34" s="18"/>
      <c r="C34" s="18"/>
      <c r="D34" s="18"/>
      <c r="E34" s="18"/>
      <c r="F34" s="18"/>
      <c r="G34" s="28"/>
    </row>
    <row r="35" spans="1:7" ht="24.95" customHeight="1">
      <c r="A35" s="29" t="s">
        <v>1</v>
      </c>
      <c r="B35" s="18"/>
      <c r="C35" s="18"/>
      <c r="D35" s="18"/>
      <c r="E35" s="18"/>
      <c r="F35" s="18"/>
      <c r="G35" s="28"/>
    </row>
    <row r="36" spans="1:7" ht="24.95" customHeight="1">
      <c r="A36" s="29" t="s">
        <v>1</v>
      </c>
      <c r="B36" s="18"/>
      <c r="C36" s="18"/>
      <c r="D36" s="18"/>
      <c r="E36" s="18"/>
      <c r="F36" s="18"/>
      <c r="G36" s="28"/>
    </row>
    <row r="37" spans="1:7" ht="12" customHeight="1">
      <c r="A37" s="27"/>
      <c r="B37" s="18"/>
      <c r="C37" s="18"/>
      <c r="D37" s="18"/>
      <c r="E37" s="18"/>
      <c r="F37" s="18"/>
      <c r="G37" s="28"/>
    </row>
    <row r="38" spans="1:7" ht="31.5" customHeight="1">
      <c r="A38" s="50" t="s">
        <v>63</v>
      </c>
      <c r="B38" s="51"/>
      <c r="C38" s="51"/>
      <c r="D38" s="51"/>
      <c r="E38" s="51"/>
      <c r="F38" s="51"/>
      <c r="G38" s="52"/>
    </row>
  </sheetData>
  <sheetProtection sheet="1" objects="1" scenarios="1" selectLockedCells="1"/>
  <mergeCells count="12">
    <mergeCell ref="A38:G38"/>
    <mergeCell ref="A8:G8"/>
    <mergeCell ref="A18:G18"/>
    <mergeCell ref="A3:D3"/>
    <mergeCell ref="A2:D2"/>
    <mergeCell ref="D4:D6"/>
    <mergeCell ref="A7:G7"/>
    <mergeCell ref="E4:F5"/>
    <mergeCell ref="G4:G5"/>
    <mergeCell ref="E2:G2"/>
    <mergeCell ref="E3:G3"/>
    <mergeCell ref="C28:D28"/>
  </mergeCells>
  <phoneticPr fontId="0" type="noConversion"/>
  <pageMargins left="0.39370078740157483" right="0.39370078740157483" top="0.57999999999999996" bottom="0.98425196850393704" header="0.38" footer="0.39370078740157483"/>
  <pageSetup paperSize="9" scale="99" orientation="landscape" horizontalDpi="300" verticalDpi="300" r:id="rId1"/>
  <headerFooter alignWithMargins="0">
    <oddFooter xml:space="preserve">&amp;L&amp;8                 L' IMPRESA  .........................................................&amp;C&amp;P&amp;R&amp;8IL RESPONSABILE DEL PROCEDIMENTO  ....................................................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LISTA LAVORAZIONI</vt:lpstr>
      <vt:lpstr>'LISTA LAVORAZIONI'!Area_stampa</vt:lpstr>
      <vt:lpstr>'LISTA LAVORAZIONI'!Titoli_stampa</vt:lpstr>
    </vt:vector>
  </TitlesOfParts>
  <Company>SERTEC 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SERTEC sas</dc:creator>
  <cp:lastModifiedBy>Fabio</cp:lastModifiedBy>
  <cp:lastPrinted>2020-03-01T19:48:40Z</cp:lastPrinted>
  <dcterms:created xsi:type="dcterms:W3CDTF">2002-09-09T14:20:21Z</dcterms:created>
  <dcterms:modified xsi:type="dcterms:W3CDTF">2020-04-05T17:58:09Z</dcterms:modified>
</cp:coreProperties>
</file>